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2015" windowHeight="6030" tabRatio="815" activeTab="0"/>
  </bookViews>
  <sheets>
    <sheet name="Итоговая" sheetId="1" r:id="rId1"/>
  </sheets>
  <definedNames>
    <definedName name="_xlnm.Print_Area" localSheetId="0">'Итоговая'!$B$1:$L$17</definedName>
  </definedNames>
  <calcPr fullCalcOnLoad="1"/>
</workbook>
</file>

<file path=xl/sharedStrings.xml><?xml version="1.0" encoding="utf-8"?>
<sst xmlns="http://schemas.openxmlformats.org/spreadsheetml/2006/main" count="24" uniqueCount="24">
  <si>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</si>
  <si>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</si>
  <si>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</si>
  <si>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</si>
  <si>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</si>
  <si>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</si>
  <si>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</si>
  <si>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</si>
  <si>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</si>
  <si>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</si>
  <si>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Дотация на сбалансированность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</si>
  <si>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</si>
  <si>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</si>
  <si>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</si>
  <si>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</si>
  <si>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</si>
  <si>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Оценка расходных потребностей (с учетом делегированных полномочий) ,тыс. руб.</t>
  </si>
  <si>
    <t>Общий объем межбюджетных трансфертов , тыс. руб.</t>
  </si>
  <si>
    <t>Дефицит бюджета, тыс. руб.</t>
  </si>
  <si>
    <t>Иные МБТ целевого назначения</t>
  </si>
  <si>
    <t>МБТ из окружного бюджета</t>
  </si>
  <si>
    <t>на решение вопросов местного значения поселений, передаваемых на исполнение району</t>
  </si>
  <si>
    <t>Расчет дотации на поддержку мер по обеспечению сбалансированности бюджетов поселений  на 2016 год</t>
  </si>
  <si>
    <t>(с учетом изменений по решению Думы №78 от 14.10.2016)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</si>
</sst>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/>
    </xf>
    <xf numFmtId="164" fontId="6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7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64" fontId="4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3.375" style="3" customWidth="1"/>
    <col min="2" max="2" width="21.75390625" style="1" customWidth="1"/>
    <col min="3" max="3" width="10.875" style="3" customWidth="1"/>
    <col min="4" max="4" width="12.25390625" style="3" customWidth="1"/>
    <col min="5" max="5" width="10.75390625" style="3" customWidth="1"/>
    <col min="6" max="6" width="12.75390625" style="3" customWidth="1"/>
    <col min="7" max="8" width="9.125" style="3" customWidth="1"/>
    <col min="9" max="9" width="12.375" style="3" customWidth="1"/>
    <col min="10" max="10" width="9.125" style="3" customWidth="1"/>
    <col min="11" max="11" width="10.375" style="3" customWidth="1"/>
    <col min="12" max="12" width="12.625" style="3" customWidth="1"/>
    <col min="13" max="13" width="9.125" style="3" customWidth="1"/>
    <col min="14" max="14" width="14.25390625" style="3" customWidth="1"/>
    <col min="15" max="16384" width="9.125" style="3" customWidth="1"/>
  </cols>
  <sheetData>
    <row r="1" ht="12.75">
      <c r="B1" s="2"/>
    </row>
    <row r="2" spans="2:12" ht="44.25" customHeight="1">
      <c r="B2" s="20" t="s">
        <v>22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2:12" ht="18.75">
      <c r="B3" s="16"/>
      <c r="C3" s="23" t="s">
        <v>23</v>
      </c>
      <c r="D3" s="23"/>
      <c r="E3" s="23"/>
      <c r="F3" s="23"/>
      <c r="G3" s="23"/>
      <c r="H3" s="23"/>
      <c r="I3" s="23"/>
      <c r="J3" s="17"/>
      <c r="K3" s="16"/>
      <c r="L3" s="16"/>
    </row>
    <row r="4" ht="12.75">
      <c r="B4" s="2"/>
    </row>
    <row r="5" spans="1:12" ht="43.5" customHeight="1">
      <c r="A5" s="26"/>
      <c r="B5" s="29" t="s">
        <v>0</v>
      </c>
      <c r="C5" s="21" t="s">
        <v>15</v>
      </c>
      <c r="D5" s="21" t="s">
        <v>16</v>
      </c>
      <c r="E5" s="21" t="s">
        <v>18</v>
      </c>
      <c r="F5" s="21" t="s">
        <v>17</v>
      </c>
      <c r="G5" s="25" t="s">
        <v>13</v>
      </c>
      <c r="H5" s="25"/>
      <c r="I5" s="25"/>
      <c r="J5" s="25"/>
      <c r="K5" s="25"/>
      <c r="L5" s="25"/>
    </row>
    <row r="6" spans="1:12" ht="27" customHeight="1">
      <c r="A6" s="27"/>
      <c r="B6" s="29"/>
      <c r="C6" s="24"/>
      <c r="D6" s="24"/>
      <c r="E6" s="24"/>
      <c r="F6" s="24"/>
      <c r="G6" s="21" t="s">
        <v>11</v>
      </c>
      <c r="H6" s="21" t="s">
        <v>12</v>
      </c>
      <c r="I6" s="21" t="s">
        <v>19</v>
      </c>
      <c r="J6" s="21" t="s">
        <v>20</v>
      </c>
      <c r="K6" s="21" t="s">
        <v>10</v>
      </c>
      <c r="L6" s="10" t="s">
        <v>14</v>
      </c>
    </row>
    <row r="7" spans="1:12" ht="145.5" customHeight="1">
      <c r="A7" s="28"/>
      <c r="B7" s="29"/>
      <c r="C7" s="22"/>
      <c r="D7" s="22"/>
      <c r="E7" s="22"/>
      <c r="F7" s="22"/>
      <c r="G7" s="22"/>
      <c r="H7" s="22"/>
      <c r="I7" s="22"/>
      <c r="J7" s="22"/>
      <c r="K7" s="22"/>
      <c r="L7" s="11" t="s">
        <v>21</v>
      </c>
    </row>
    <row r="8" spans="1:12" ht="20.25" customHeight="1">
      <c r="A8" s="5"/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5" ht="15">
      <c r="A9" s="4"/>
      <c r="B9" s="12" t="s">
        <v>1</v>
      </c>
      <c r="C9" s="13">
        <v>82382</v>
      </c>
      <c r="D9" s="13">
        <f>212262.6+45685.6+2585+5765.2</f>
        <v>266298.4</v>
      </c>
      <c r="E9" s="13">
        <v>46670.8</v>
      </c>
      <c r="F9" s="13">
        <f>D9-C9-E9</f>
        <v>137245.60000000003</v>
      </c>
      <c r="G9" s="13">
        <v>32152.3</v>
      </c>
      <c r="H9" s="13">
        <v>24787</v>
      </c>
      <c r="I9" s="13">
        <f>5334.2+3398.6+27370.6+64</f>
        <v>36167.399999999994</v>
      </c>
      <c r="J9" s="13">
        <f>4827.5+1200</f>
        <v>6027.5</v>
      </c>
      <c r="K9" s="13">
        <v>38111.4</v>
      </c>
      <c r="L9" s="13">
        <v>38111.4</v>
      </c>
      <c r="M9" s="18">
        <f>N9-F9</f>
        <v>0</v>
      </c>
      <c r="N9" s="18">
        <f>G9+H9+I9+J9+K9</f>
        <v>137245.6</v>
      </c>
      <c r="O9" s="19"/>
    </row>
    <row r="10" spans="1:15" ht="15">
      <c r="A10" s="4"/>
      <c r="B10" s="12" t="s">
        <v>2</v>
      </c>
      <c r="C10" s="13">
        <v>22383</v>
      </c>
      <c r="D10" s="13">
        <f>149535.8+21190.8+23989.4+11934.1</f>
        <v>206650.09999999998</v>
      </c>
      <c r="E10" s="13">
        <v>4841.2</v>
      </c>
      <c r="F10" s="13">
        <f aca="true" t="shared" si="0" ref="F10:F16">D10-C10-E10</f>
        <v>179425.89999999997</v>
      </c>
      <c r="G10" s="13">
        <v>17519.3</v>
      </c>
      <c r="H10" s="13">
        <v>27607.5</v>
      </c>
      <c r="I10" s="13">
        <f>6572.4+1262.2+3753.3+1280.6+60.3</f>
        <v>12928.8</v>
      </c>
      <c r="J10" s="13">
        <f>4826.7+880+215.1</f>
        <v>5921.8</v>
      </c>
      <c r="K10" s="13">
        <v>115448.5</v>
      </c>
      <c r="L10" s="13">
        <v>90677.7</v>
      </c>
      <c r="M10" s="18">
        <f aca="true" t="shared" si="1" ref="M10:M16">N10-F10</f>
        <v>0</v>
      </c>
      <c r="N10" s="18">
        <f aca="true" t="shared" si="2" ref="N10:N17">G10+H10+I10+J10+K10</f>
        <v>179425.90000000002</v>
      </c>
      <c r="O10" s="19"/>
    </row>
    <row r="11" spans="1:15" ht="15">
      <c r="A11" s="4"/>
      <c r="B11" s="12" t="s">
        <v>3</v>
      </c>
      <c r="C11" s="13">
        <v>1220</v>
      </c>
      <c r="D11" s="13">
        <f>79250+48511+1417.3+9510.1</f>
        <v>138688.4</v>
      </c>
      <c r="E11" s="13">
        <v>0</v>
      </c>
      <c r="F11" s="13">
        <f t="shared" si="0"/>
        <v>137468.4</v>
      </c>
      <c r="G11" s="13">
        <v>833.3</v>
      </c>
      <c r="H11" s="13">
        <v>4471</v>
      </c>
      <c r="I11" s="13">
        <f>1961.9+1327.3+616.6</f>
        <v>3905.7999999999997</v>
      </c>
      <c r="J11" s="13">
        <f>924.8+156+16.4</f>
        <v>1097.2</v>
      </c>
      <c r="K11" s="13">
        <v>127161.1</v>
      </c>
      <c r="L11" s="13">
        <v>111406.8</v>
      </c>
      <c r="M11" s="18">
        <f t="shared" si="1"/>
        <v>0</v>
      </c>
      <c r="N11" s="18">
        <f t="shared" si="2"/>
        <v>137468.4</v>
      </c>
      <c r="O11" s="19"/>
    </row>
    <row r="12" spans="1:15" ht="15">
      <c r="A12" s="4"/>
      <c r="B12" s="12" t="s">
        <v>5</v>
      </c>
      <c r="C12" s="13">
        <v>1330</v>
      </c>
      <c r="D12" s="13">
        <f>49824.7+8281+7427.1+5259.7+5490.1</f>
        <v>76282.6</v>
      </c>
      <c r="E12" s="13">
        <v>66.5</v>
      </c>
      <c r="F12" s="13">
        <f t="shared" si="0"/>
        <v>74886.1</v>
      </c>
      <c r="G12" s="13">
        <v>1045</v>
      </c>
      <c r="H12" s="13">
        <v>4280.9</v>
      </c>
      <c r="I12" s="13">
        <f>1460.2+50</f>
        <v>1510.2</v>
      </c>
      <c r="J12" s="13">
        <f>947.6+156+8.2</f>
        <v>1111.8</v>
      </c>
      <c r="K12" s="13">
        <v>66938.2</v>
      </c>
      <c r="L12" s="13">
        <v>50364.3</v>
      </c>
      <c r="M12" s="18">
        <f t="shared" si="1"/>
        <v>0</v>
      </c>
      <c r="N12" s="18">
        <f t="shared" si="2"/>
        <v>74886.09999999999</v>
      </c>
      <c r="O12" s="19"/>
    </row>
    <row r="13" spans="1:15" ht="15">
      <c r="A13" s="4"/>
      <c r="B13" s="12" t="s">
        <v>6</v>
      </c>
      <c r="C13" s="13">
        <v>902</v>
      </c>
      <c r="D13" s="13">
        <f>28963.1+494.9+407.4+1145.3</f>
        <v>31010.7</v>
      </c>
      <c r="E13" s="13">
        <v>676.9</v>
      </c>
      <c r="F13" s="13">
        <f t="shared" si="0"/>
        <v>29431.8</v>
      </c>
      <c r="G13" s="13">
        <v>784.6</v>
      </c>
      <c r="H13" s="13">
        <v>4617.2</v>
      </c>
      <c r="I13" s="13">
        <f>1093.5+100+1092</f>
        <v>2285.5</v>
      </c>
      <c r="J13" s="13">
        <f>1686.6+156+21.8</f>
        <v>1864.3999999999999</v>
      </c>
      <c r="K13" s="13">
        <v>19880.1</v>
      </c>
      <c r="L13" s="13">
        <v>1637.9</v>
      </c>
      <c r="M13" s="18">
        <f t="shared" si="1"/>
        <v>0</v>
      </c>
      <c r="N13" s="18">
        <f t="shared" si="2"/>
        <v>29431.8</v>
      </c>
      <c r="O13" s="19"/>
    </row>
    <row r="14" spans="1:15" ht="15">
      <c r="A14" s="4"/>
      <c r="B14" s="12" t="s">
        <v>7</v>
      </c>
      <c r="C14" s="13">
        <v>4174</v>
      </c>
      <c r="D14" s="13">
        <f>54390.2+1807.8+4255.4+5211.5</f>
        <v>65664.9</v>
      </c>
      <c r="E14" s="13">
        <v>1950.2</v>
      </c>
      <c r="F14" s="13">
        <f t="shared" si="0"/>
        <v>59540.7</v>
      </c>
      <c r="G14" s="13">
        <v>994.6</v>
      </c>
      <c r="H14" s="13">
        <v>2829.5</v>
      </c>
      <c r="I14" s="13">
        <f>1457+3</f>
        <v>1460</v>
      </c>
      <c r="J14" s="13">
        <f>1335.5+156+12.7</f>
        <v>1504.2</v>
      </c>
      <c r="K14" s="13">
        <v>52752.4</v>
      </c>
      <c r="L14" s="13">
        <v>38049.3</v>
      </c>
      <c r="M14" s="18">
        <f t="shared" si="1"/>
        <v>0</v>
      </c>
      <c r="N14" s="18">
        <f t="shared" si="2"/>
        <v>59540.700000000004</v>
      </c>
      <c r="O14" s="19"/>
    </row>
    <row r="15" spans="1:15" ht="15">
      <c r="A15" s="4"/>
      <c r="B15" s="12" t="s">
        <v>4</v>
      </c>
      <c r="C15" s="13">
        <v>4427</v>
      </c>
      <c r="D15" s="13">
        <f>81016.1+8815.5+1160.5+6100.1</f>
        <v>97092.20000000001</v>
      </c>
      <c r="E15" s="13">
        <v>1248.2</v>
      </c>
      <c r="F15" s="13">
        <f t="shared" si="0"/>
        <v>91417.00000000001</v>
      </c>
      <c r="G15" s="13">
        <v>2998.9</v>
      </c>
      <c r="H15" s="13">
        <v>7611.8</v>
      </c>
      <c r="I15" s="13">
        <f>3298.3</f>
        <v>3298.3</v>
      </c>
      <c r="J15" s="13">
        <f>2455.7+788+21.9</f>
        <v>3265.6</v>
      </c>
      <c r="K15" s="13">
        <v>74242.4</v>
      </c>
      <c r="L15" s="13">
        <v>35237</v>
      </c>
      <c r="M15" s="18">
        <f t="shared" si="1"/>
        <v>0</v>
      </c>
      <c r="N15" s="18">
        <f t="shared" si="2"/>
        <v>91417</v>
      </c>
      <c r="O15" s="19"/>
    </row>
    <row r="16" spans="1:15" ht="15">
      <c r="A16" s="4"/>
      <c r="B16" s="12" t="s">
        <v>8</v>
      </c>
      <c r="C16" s="13">
        <v>4736</v>
      </c>
      <c r="D16" s="13">
        <f>141899+4727.6+13675.3+19462.9</f>
        <v>179764.8</v>
      </c>
      <c r="E16" s="13">
        <v>774.9</v>
      </c>
      <c r="F16" s="13">
        <f t="shared" si="0"/>
        <v>174253.9</v>
      </c>
      <c r="G16" s="13">
        <v>3334.9</v>
      </c>
      <c r="H16" s="13">
        <v>8624.2</v>
      </c>
      <c r="I16" s="13">
        <f>6063.5+3306.9+4469.1+875.7</f>
        <v>14715.2</v>
      </c>
      <c r="J16" s="13">
        <f>2738.5+396+21</f>
        <v>3155.5</v>
      </c>
      <c r="K16" s="13">
        <v>144424.1</v>
      </c>
      <c r="L16" s="13">
        <v>89378.3</v>
      </c>
      <c r="M16" s="18">
        <f t="shared" si="1"/>
        <v>0</v>
      </c>
      <c r="N16" s="18">
        <f t="shared" si="2"/>
        <v>174253.90000000002</v>
      </c>
      <c r="O16" s="19"/>
    </row>
    <row r="17" spans="1:15" ht="14.25">
      <c r="A17" s="4"/>
      <c r="B17" s="14" t="s">
        <v>9</v>
      </c>
      <c r="C17" s="15">
        <f aca="true" t="shared" si="3" ref="C17:L17">SUM(C9:C16)</f>
        <v>121554</v>
      </c>
      <c r="D17" s="15">
        <f t="shared" si="3"/>
        <v>1061452.1</v>
      </c>
      <c r="E17" s="15">
        <f t="shared" si="3"/>
        <v>56228.7</v>
      </c>
      <c r="F17" s="15">
        <f t="shared" si="3"/>
        <v>883669.4</v>
      </c>
      <c r="G17" s="15">
        <f t="shared" si="3"/>
        <v>59662.9</v>
      </c>
      <c r="H17" s="15">
        <f t="shared" si="3"/>
        <v>84829.1</v>
      </c>
      <c r="I17" s="15">
        <f t="shared" si="3"/>
        <v>76271.2</v>
      </c>
      <c r="J17" s="15">
        <f t="shared" si="3"/>
        <v>23947.999999999996</v>
      </c>
      <c r="K17" s="15">
        <f t="shared" si="3"/>
        <v>638958.2</v>
      </c>
      <c r="L17" s="15">
        <f t="shared" si="3"/>
        <v>454862.7</v>
      </c>
      <c r="M17" s="18"/>
      <c r="N17" s="18">
        <f t="shared" si="2"/>
        <v>883669.3999999999</v>
      </c>
      <c r="O17" s="19"/>
    </row>
    <row r="18" spans="1:2" s="8" customFormat="1" ht="15.75" customHeight="1">
      <c r="A18" s="7"/>
      <c r="B18" s="7"/>
    </row>
    <row r="19" ht="12.75" customHeight="1">
      <c r="G19" s="6"/>
    </row>
    <row r="20" ht="12.75" customHeight="1"/>
    <row r="21" ht="12.75" customHeight="1"/>
    <row r="34" spans="3:12" ht="12.75">
      <c r="C34" s="6"/>
      <c r="D34" s="6"/>
      <c r="E34" s="6"/>
      <c r="F34" s="6"/>
      <c r="G34" s="6"/>
      <c r="H34" s="6"/>
      <c r="I34" s="6"/>
      <c r="J34" s="6"/>
      <c r="K34" s="6"/>
      <c r="L34" s="6"/>
    </row>
    <row r="39" ht="12.75">
      <c r="L39" s="6"/>
    </row>
    <row r="42" ht="12.75">
      <c r="L42" s="9"/>
    </row>
    <row r="44" ht="12.75">
      <c r="L44" s="6"/>
    </row>
    <row r="46" ht="12.75">
      <c r="I46" s="6"/>
    </row>
    <row r="49" ht="12.75">
      <c r="I49" s="6"/>
    </row>
    <row r="51" ht="12.75">
      <c r="I51" s="6"/>
    </row>
  </sheetData>
  <sheetProtection/>
  <mergeCells count="14">
    <mergeCell ref="A5:A7"/>
    <mergeCell ref="B5:B7"/>
    <mergeCell ref="G6:G7"/>
    <mergeCell ref="H6:H7"/>
    <mergeCell ref="B2:L2"/>
    <mergeCell ref="J6:J7"/>
    <mergeCell ref="I6:I7"/>
    <mergeCell ref="C3:I3"/>
    <mergeCell ref="D5:D7"/>
    <mergeCell ref="C5:C7"/>
    <mergeCell ref="E5:E7"/>
    <mergeCell ref="F5:F7"/>
    <mergeCell ref="G5:L5"/>
    <mergeCell ref="K6:K7"/>
  </mergeCells>
  <printOptions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 </cp:lastModifiedBy>
  <cp:lastPrinted>2017-01-12T11:40:11Z</cp:lastPrinted>
  <dcterms:created xsi:type="dcterms:W3CDTF">2004-06-18T05:29:07Z</dcterms:created>
  <dcterms:modified xsi:type="dcterms:W3CDTF">2017-01-12T11:40:13Z</dcterms:modified>
  <cp:category/>
  <cp:version/>
  <cp:contentType/>
  <cp:contentStatus/>
</cp:coreProperties>
</file>